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Толкачева О.И\ДИСК Д\ПИСЬМА 2021\Письмо ВИРО № 01-12_77 от 08.02.2021г. (о направлении материалов)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Лист1!$A$5:$AE$27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" i="1" l="1"/>
  <c r="AD27" i="1" l="1"/>
  <c r="AB27" i="1"/>
  <c r="Z27" i="1"/>
  <c r="X27" i="1"/>
  <c r="V27" i="1"/>
  <c r="T27" i="1"/>
  <c r="R27" i="1"/>
  <c r="P27" i="1"/>
  <c r="N27" i="1"/>
  <c r="L27" i="1"/>
  <c r="J27" i="1"/>
  <c r="H27" i="1"/>
  <c r="F27" i="1" l="1"/>
  <c r="D27" i="1"/>
  <c r="AC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6" i="1"/>
  <c r="I7" i="1"/>
  <c r="I8" i="1"/>
  <c r="I27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  <c r="M27" i="1" l="1"/>
  <c r="E27" i="1"/>
  <c r="G27" i="1"/>
  <c r="K27" i="1"/>
  <c r="O27" i="1"/>
  <c r="S27" i="1"/>
  <c r="U27" i="1"/>
  <c r="W27" i="1"/>
  <c r="AA27" i="1"/>
  <c r="Q27" i="1"/>
  <c r="Y27" i="1"/>
  <c r="AC27" i="1"/>
</calcChain>
</file>

<file path=xl/sharedStrings.xml><?xml version="1.0" encoding="utf-8"?>
<sst xmlns="http://schemas.openxmlformats.org/spreadsheetml/2006/main" count="76" uniqueCount="43">
  <si>
    <t>№</t>
  </si>
  <si>
    <t>Район</t>
  </si>
  <si>
    <t>Наименование организации</t>
  </si>
  <si>
    <t>Аннинский муниципальный район</t>
  </si>
  <si>
    <t>Критерий 6 дин(мах-4)</t>
  </si>
  <si>
    <t>% от мах по стат</t>
  </si>
  <si>
    <t>% от мах по дин</t>
  </si>
  <si>
    <t>МБДОУ "Центр развития ребенка - детский сад № 6"</t>
  </si>
  <si>
    <t>МБДОУ Аннинский детский сад общеразвивающего вида "Росток"</t>
  </si>
  <si>
    <t>МКДОУ "Центр развития ребенка - детский сад № 4"</t>
  </si>
  <si>
    <t>МКДОУ Аннинский детский сад № 5 общеразвивающего вида</t>
  </si>
  <si>
    <t>МКДОУ Аннинский детский сад № 7 общеразвивающего вида</t>
  </si>
  <si>
    <t>МКДОУ Архангельский детский сад общеразвивающего вида</t>
  </si>
  <si>
    <t>МКДОУ Бродовский детский сад общеразвивающего вида (структурное подразделение)</t>
  </si>
  <si>
    <t>МКДОУ Садовский детский сад общеразвивающего вида</t>
  </si>
  <si>
    <t>МКОУ "Березовская средняя общеобразовательная школа имени Героя Советского Союза Г.А. Рубцова" - структурное подразделение детский сад</t>
  </si>
  <si>
    <t>МКОУ "Никольская средняя общеобразовательная школа" - структурное подразделение детский сад</t>
  </si>
  <si>
    <t>МКОУ Большеясырская основная общеобразовательная школа - структурное подразделение детский сад</t>
  </si>
  <si>
    <t>МКОУ Верхнетойденская средняя общеобразовательная школа - структурное подразделение детский сад</t>
  </si>
  <si>
    <t>МКОУ Круглоподполенская основная общеобразовательная школа - структурное подразделение детский сад</t>
  </si>
  <si>
    <t>МКОУ Нащёкинская средняя общеобразовательная школа - структурное подразделение детский сад</t>
  </si>
  <si>
    <t>МКОУ Николаевская средняя общеобразовательная школа - структурное подразделение детский сад</t>
  </si>
  <si>
    <t>МКОУ Новожизненская основная общеобразовательная школа - структурное подразделение детский сад</t>
  </si>
  <si>
    <t>МКОУ Новокурлакская средняя общеобразовательная школа - структурное подразделение детский сад</t>
  </si>
  <si>
    <t>МКОУ Новонадежденская средняя общеобразовательная школа - структурное подразделение детский сад</t>
  </si>
  <si>
    <t>МКОУ Островская средняя общеобразовательная школа - структурное подразделение детский сад</t>
  </si>
  <si>
    <t>МКОУ Пугачёвская средняя общеобразовательная школа - структурное подразделение детский сад</t>
  </si>
  <si>
    <t>МКОУ Хлебородненская средняя общеобразовательная школа - структурное подразделение детский сад</t>
  </si>
  <si>
    <t>Критерий 1 ст(мах-17)</t>
  </si>
  <si>
    <t>Критерий 1 дин(мах-3,5)</t>
  </si>
  <si>
    <t>Критерий 2 ст(мах-27)</t>
  </si>
  <si>
    <t>Критерий 2 дин(мах-12,5)</t>
  </si>
  <si>
    <t>Критерий 3 ст(мах-30)</t>
  </si>
  <si>
    <t>Критерий 3 дин(мах-3,5)</t>
  </si>
  <si>
    <t>Критерий 4 ст(мах-20)</t>
  </si>
  <si>
    <t>Критерий 4 дин(мах-1)</t>
  </si>
  <si>
    <t>Критерий 5 ст(мах-13,5)</t>
  </si>
  <si>
    <t>Критерий 5 дин(мах-2)</t>
  </si>
  <si>
    <t>Критерий 6 ст(мах-9)</t>
  </si>
  <si>
    <t>Критерий 7 ст(мах-13)</t>
  </si>
  <si>
    <t>Критерий 7 дин(мах-0)</t>
  </si>
  <si>
    <t>Результаты мониторинга эффективности деятельности руководителей муниципальных дошкольных образовательных организаций в разрезе каждого критерия по статическим и динамическим параметрам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</si>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</sst>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zoomScale="90" zoomScaleNormal="90" workbookViewId="0">
      <selection activeCell="A28" sqref="A28:XFD723"/>
    </sheetView>
  </sheetViews>
  <sheetFormatPr defaultRowHeight="12.75" x14ac:dyDescent="0.25"/>
  <cols>
    <col min="1" max="1" width="6.5703125" style="11" customWidth="1"/>
    <col min="2" max="2" width="9.140625" style="8"/>
    <col min="3" max="3" width="24.85546875" style="8" customWidth="1"/>
    <col min="4" max="31" width="7.28515625" style="8" customWidth="1"/>
    <col min="32" max="16384" width="9.140625" style="8"/>
  </cols>
  <sheetData>
    <row r="1" spans="1:31" x14ac:dyDescent="0.25">
      <c r="AC1" s="16" t="s">
        <v>42</v>
      </c>
      <c r="AD1" s="16"/>
      <c r="AE1" s="16"/>
    </row>
    <row r="3" spans="1:31" x14ac:dyDescent="0.25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5" spans="1:31" ht="50.25" customHeight="1" x14ac:dyDescent="0.25">
      <c r="A5" s="12" t="s">
        <v>0</v>
      </c>
      <c r="B5" s="1" t="s">
        <v>1</v>
      </c>
      <c r="C5" s="2" t="s">
        <v>2</v>
      </c>
      <c r="D5" s="3" t="s">
        <v>28</v>
      </c>
      <c r="E5" s="4" t="s">
        <v>5</v>
      </c>
      <c r="F5" s="3" t="s">
        <v>29</v>
      </c>
      <c r="G5" s="4" t="s">
        <v>6</v>
      </c>
      <c r="H5" s="3" t="s">
        <v>30</v>
      </c>
      <c r="I5" s="4" t="s">
        <v>5</v>
      </c>
      <c r="J5" s="3" t="s">
        <v>31</v>
      </c>
      <c r="K5" s="4" t="s">
        <v>6</v>
      </c>
      <c r="L5" s="3" t="s">
        <v>32</v>
      </c>
      <c r="M5" s="4" t="s">
        <v>5</v>
      </c>
      <c r="N5" s="3" t="s">
        <v>33</v>
      </c>
      <c r="O5" s="4" t="s">
        <v>6</v>
      </c>
      <c r="P5" s="3" t="s">
        <v>34</v>
      </c>
      <c r="Q5" s="4" t="s">
        <v>5</v>
      </c>
      <c r="R5" s="3" t="s">
        <v>35</v>
      </c>
      <c r="S5" s="4" t="s">
        <v>6</v>
      </c>
      <c r="T5" s="3" t="s">
        <v>36</v>
      </c>
      <c r="U5" s="4" t="s">
        <v>5</v>
      </c>
      <c r="V5" s="3" t="s">
        <v>37</v>
      </c>
      <c r="W5" s="4" t="s">
        <v>6</v>
      </c>
      <c r="X5" s="3" t="s">
        <v>38</v>
      </c>
      <c r="Y5" s="4" t="s">
        <v>5</v>
      </c>
      <c r="Z5" s="3" t="s">
        <v>4</v>
      </c>
      <c r="AA5" s="4" t="s">
        <v>6</v>
      </c>
      <c r="AB5" s="3" t="s">
        <v>39</v>
      </c>
      <c r="AC5" s="4" t="s">
        <v>5</v>
      </c>
      <c r="AD5" s="3" t="s">
        <v>40</v>
      </c>
      <c r="AE5" s="4" t="s">
        <v>6</v>
      </c>
    </row>
    <row r="6" spans="1:31" x14ac:dyDescent="0.25">
      <c r="A6" s="13">
        <v>1</v>
      </c>
      <c r="B6" s="9" t="s">
        <v>3</v>
      </c>
      <c r="C6" s="9" t="s">
        <v>7</v>
      </c>
      <c r="D6" s="5">
        <v>13</v>
      </c>
      <c r="E6" s="6">
        <f>D6/17*100</f>
        <v>76.470588235294116</v>
      </c>
      <c r="F6" s="5">
        <v>3.5</v>
      </c>
      <c r="G6" s="6">
        <f>F6/3.5*100</f>
        <v>100</v>
      </c>
      <c r="H6" s="5">
        <v>15.5</v>
      </c>
      <c r="I6" s="6">
        <f>H6/27*100</f>
        <v>57.407407407407405</v>
      </c>
      <c r="J6" s="5">
        <v>2.5</v>
      </c>
      <c r="K6" s="6">
        <f>J6/12.5*100</f>
        <v>20</v>
      </c>
      <c r="L6" s="5">
        <v>20.5</v>
      </c>
      <c r="M6" s="6">
        <f>L6/30*100</f>
        <v>68.333333333333329</v>
      </c>
      <c r="N6" s="5">
        <v>1</v>
      </c>
      <c r="O6" s="6">
        <f>N6/3.5*100</f>
        <v>28.571428571428569</v>
      </c>
      <c r="P6" s="5">
        <v>18</v>
      </c>
      <c r="Q6" s="6">
        <f>P6/20*100</f>
        <v>90</v>
      </c>
      <c r="R6" s="5">
        <v>0</v>
      </c>
      <c r="S6" s="6">
        <f>R6/1*100</f>
        <v>0</v>
      </c>
      <c r="T6" s="5">
        <v>8.5</v>
      </c>
      <c r="U6" s="6">
        <f>T6/13.5*100</f>
        <v>62.962962962962962</v>
      </c>
      <c r="V6" s="5">
        <v>2</v>
      </c>
      <c r="W6" s="6">
        <f>V6/2*100</f>
        <v>100</v>
      </c>
      <c r="X6" s="5">
        <v>7</v>
      </c>
      <c r="Y6" s="6">
        <f>X6/9*100</f>
        <v>77.777777777777786</v>
      </c>
      <c r="Z6" s="5">
        <v>2</v>
      </c>
      <c r="AA6" s="6">
        <f>Z6/4*100</f>
        <v>50</v>
      </c>
      <c r="AB6" s="5">
        <v>10</v>
      </c>
      <c r="AC6" s="6">
        <f>AB6/13*100</f>
        <v>76.923076923076934</v>
      </c>
      <c r="AD6" s="5">
        <v>0</v>
      </c>
      <c r="AE6" s="6"/>
    </row>
    <row r="7" spans="1:31" x14ac:dyDescent="0.25">
      <c r="A7" s="13">
        <v>2</v>
      </c>
      <c r="B7" s="9" t="s">
        <v>3</v>
      </c>
      <c r="C7" s="9" t="s">
        <v>8</v>
      </c>
      <c r="D7" s="5">
        <v>11.5</v>
      </c>
      <c r="E7" s="6">
        <f t="shared" ref="E7:E26" si="0">D7/17*100</f>
        <v>67.64705882352942</v>
      </c>
      <c r="F7" s="5">
        <v>2</v>
      </c>
      <c r="G7" s="6">
        <f t="shared" ref="G7:G26" si="1">F7/3.5*100</f>
        <v>57.142857142857139</v>
      </c>
      <c r="H7" s="5">
        <v>18.5</v>
      </c>
      <c r="I7" s="6">
        <f t="shared" ref="I7:I26" si="2">H7/27*100</f>
        <v>68.518518518518519</v>
      </c>
      <c r="J7" s="5">
        <v>6</v>
      </c>
      <c r="K7" s="6">
        <f t="shared" ref="K7:K26" si="3">J7/12.5*100</f>
        <v>48</v>
      </c>
      <c r="L7" s="5">
        <v>21.5</v>
      </c>
      <c r="M7" s="6">
        <f t="shared" ref="M7:M26" si="4">L7/30*100</f>
        <v>71.666666666666671</v>
      </c>
      <c r="N7" s="5">
        <v>0.5</v>
      </c>
      <c r="O7" s="6">
        <f t="shared" ref="O7:O26" si="5">N7/3.5*100</f>
        <v>14.285714285714285</v>
      </c>
      <c r="P7" s="5">
        <v>18</v>
      </c>
      <c r="Q7" s="6">
        <f t="shared" ref="Q7:Q26" si="6">P7/20*100</f>
        <v>90</v>
      </c>
      <c r="R7" s="5">
        <v>0</v>
      </c>
      <c r="S7" s="6">
        <f t="shared" ref="S7:S26" si="7">R7/1*100</f>
        <v>0</v>
      </c>
      <c r="T7" s="5">
        <v>9.5</v>
      </c>
      <c r="U7" s="6">
        <f t="shared" ref="U7:U26" si="8">T7/13.5*100</f>
        <v>70.370370370370367</v>
      </c>
      <c r="V7" s="5">
        <v>2</v>
      </c>
      <c r="W7" s="6">
        <f t="shared" ref="W7:W26" si="9">V7/2*100</f>
        <v>100</v>
      </c>
      <c r="X7" s="5">
        <v>2.5</v>
      </c>
      <c r="Y7" s="6">
        <f t="shared" ref="Y7:Y26" si="10">X7/9*100</f>
        <v>27.777777777777779</v>
      </c>
      <c r="Z7" s="5">
        <v>1</v>
      </c>
      <c r="AA7" s="6">
        <f t="shared" ref="AA7:AA26" si="11">Z7/4*100</f>
        <v>25</v>
      </c>
      <c r="AB7" s="5">
        <v>9</v>
      </c>
      <c r="AC7" s="6">
        <f t="shared" ref="AC7:AC26" si="12">AB7/13*100</f>
        <v>69.230769230769226</v>
      </c>
      <c r="AD7" s="5">
        <v>0</v>
      </c>
      <c r="AE7" s="6"/>
    </row>
    <row r="8" spans="1:31" x14ac:dyDescent="0.25">
      <c r="A8" s="13">
        <v>3</v>
      </c>
      <c r="B8" s="9" t="s">
        <v>3</v>
      </c>
      <c r="C8" s="9" t="s">
        <v>9</v>
      </c>
      <c r="D8" s="5">
        <v>8.5</v>
      </c>
      <c r="E8" s="6">
        <f t="shared" si="0"/>
        <v>50</v>
      </c>
      <c r="F8" s="5">
        <v>0</v>
      </c>
      <c r="G8" s="6">
        <f t="shared" si="1"/>
        <v>0</v>
      </c>
      <c r="H8" s="5">
        <v>20.5</v>
      </c>
      <c r="I8" s="6">
        <f t="shared" si="2"/>
        <v>75.925925925925924</v>
      </c>
      <c r="J8" s="5">
        <v>8</v>
      </c>
      <c r="K8" s="6">
        <f t="shared" si="3"/>
        <v>64</v>
      </c>
      <c r="L8" s="5">
        <v>16.5</v>
      </c>
      <c r="M8" s="6">
        <f t="shared" si="4"/>
        <v>55.000000000000007</v>
      </c>
      <c r="N8" s="5">
        <v>0.5</v>
      </c>
      <c r="O8" s="6">
        <f t="shared" si="5"/>
        <v>14.285714285714285</v>
      </c>
      <c r="P8" s="5">
        <v>18</v>
      </c>
      <c r="Q8" s="6">
        <f t="shared" si="6"/>
        <v>90</v>
      </c>
      <c r="R8" s="5">
        <v>0</v>
      </c>
      <c r="S8" s="6">
        <f t="shared" si="7"/>
        <v>0</v>
      </c>
      <c r="T8" s="5">
        <v>7</v>
      </c>
      <c r="U8" s="6">
        <f t="shared" si="8"/>
        <v>51.851851851851848</v>
      </c>
      <c r="V8" s="5">
        <v>0</v>
      </c>
      <c r="W8" s="6">
        <f t="shared" si="9"/>
        <v>0</v>
      </c>
      <c r="X8" s="5">
        <v>8</v>
      </c>
      <c r="Y8" s="6">
        <f t="shared" si="10"/>
        <v>88.888888888888886</v>
      </c>
      <c r="Z8" s="5">
        <v>4</v>
      </c>
      <c r="AA8" s="6">
        <f t="shared" si="11"/>
        <v>100</v>
      </c>
      <c r="AB8" s="5">
        <v>11</v>
      </c>
      <c r="AC8" s="6">
        <f t="shared" si="12"/>
        <v>84.615384615384613</v>
      </c>
      <c r="AD8" s="5">
        <v>0</v>
      </c>
      <c r="AE8" s="6"/>
    </row>
    <row r="9" spans="1:31" x14ac:dyDescent="0.25">
      <c r="A9" s="13">
        <v>4</v>
      </c>
      <c r="B9" s="9" t="s">
        <v>3</v>
      </c>
      <c r="C9" s="9" t="s">
        <v>10</v>
      </c>
      <c r="D9" s="5">
        <v>8.5</v>
      </c>
      <c r="E9" s="6">
        <f t="shared" si="0"/>
        <v>50</v>
      </c>
      <c r="F9" s="5">
        <v>0</v>
      </c>
      <c r="G9" s="6">
        <f t="shared" si="1"/>
        <v>0</v>
      </c>
      <c r="H9" s="5">
        <v>14</v>
      </c>
      <c r="I9" s="6">
        <f t="shared" si="2"/>
        <v>51.851851851851848</v>
      </c>
      <c r="J9" s="5">
        <v>1</v>
      </c>
      <c r="K9" s="6">
        <f t="shared" si="3"/>
        <v>8</v>
      </c>
      <c r="L9" s="5">
        <v>15.5</v>
      </c>
      <c r="M9" s="6">
        <f t="shared" si="4"/>
        <v>51.666666666666671</v>
      </c>
      <c r="N9" s="5">
        <v>0.5</v>
      </c>
      <c r="O9" s="6">
        <f t="shared" si="5"/>
        <v>14.285714285714285</v>
      </c>
      <c r="P9" s="5">
        <v>18</v>
      </c>
      <c r="Q9" s="6">
        <f t="shared" si="6"/>
        <v>90</v>
      </c>
      <c r="R9" s="5">
        <v>0</v>
      </c>
      <c r="S9" s="6">
        <f t="shared" si="7"/>
        <v>0</v>
      </c>
      <c r="T9" s="5">
        <v>5</v>
      </c>
      <c r="U9" s="6">
        <f t="shared" si="8"/>
        <v>37.037037037037038</v>
      </c>
      <c r="V9" s="5">
        <v>2</v>
      </c>
      <c r="W9" s="6">
        <f t="shared" si="9"/>
        <v>100</v>
      </c>
      <c r="X9" s="5">
        <v>7</v>
      </c>
      <c r="Y9" s="6">
        <f t="shared" si="10"/>
        <v>77.777777777777786</v>
      </c>
      <c r="Z9" s="5">
        <v>0</v>
      </c>
      <c r="AA9" s="6">
        <f t="shared" si="11"/>
        <v>0</v>
      </c>
      <c r="AB9" s="5">
        <v>8</v>
      </c>
      <c r="AC9" s="6">
        <f t="shared" si="12"/>
        <v>61.53846153846154</v>
      </c>
      <c r="AD9" s="5">
        <v>0</v>
      </c>
      <c r="AE9" s="6"/>
    </row>
    <row r="10" spans="1:31" x14ac:dyDescent="0.25">
      <c r="A10" s="13">
        <v>5</v>
      </c>
      <c r="B10" s="9" t="s">
        <v>3</v>
      </c>
      <c r="C10" s="9" t="s">
        <v>11</v>
      </c>
      <c r="D10" s="5">
        <v>12.5</v>
      </c>
      <c r="E10" s="6">
        <f t="shared" si="0"/>
        <v>73.529411764705884</v>
      </c>
      <c r="F10" s="5">
        <v>1</v>
      </c>
      <c r="G10" s="6">
        <f t="shared" si="1"/>
        <v>28.571428571428569</v>
      </c>
      <c r="H10" s="5">
        <v>14.5</v>
      </c>
      <c r="I10" s="6">
        <f t="shared" si="2"/>
        <v>53.703703703703709</v>
      </c>
      <c r="J10" s="5">
        <v>4.5</v>
      </c>
      <c r="K10" s="6">
        <f t="shared" si="3"/>
        <v>36</v>
      </c>
      <c r="L10" s="5">
        <v>16.5</v>
      </c>
      <c r="M10" s="6">
        <f t="shared" si="4"/>
        <v>55.000000000000007</v>
      </c>
      <c r="N10" s="5">
        <v>0.5</v>
      </c>
      <c r="O10" s="6">
        <f t="shared" si="5"/>
        <v>14.285714285714285</v>
      </c>
      <c r="P10" s="5">
        <v>18</v>
      </c>
      <c r="Q10" s="6">
        <f t="shared" si="6"/>
        <v>90</v>
      </c>
      <c r="R10" s="5">
        <v>0</v>
      </c>
      <c r="S10" s="6">
        <f t="shared" si="7"/>
        <v>0</v>
      </c>
      <c r="T10" s="5">
        <v>5</v>
      </c>
      <c r="U10" s="6">
        <f t="shared" si="8"/>
        <v>37.037037037037038</v>
      </c>
      <c r="V10" s="5">
        <v>2</v>
      </c>
      <c r="W10" s="6">
        <f t="shared" si="9"/>
        <v>100</v>
      </c>
      <c r="X10" s="5">
        <v>0.5</v>
      </c>
      <c r="Y10" s="6">
        <f t="shared" si="10"/>
        <v>5.5555555555555554</v>
      </c>
      <c r="Z10" s="5">
        <v>0.5</v>
      </c>
      <c r="AA10" s="6">
        <f t="shared" si="11"/>
        <v>12.5</v>
      </c>
      <c r="AB10" s="5">
        <v>10</v>
      </c>
      <c r="AC10" s="6">
        <f t="shared" si="12"/>
        <v>76.923076923076934</v>
      </c>
      <c r="AD10" s="5">
        <v>0</v>
      </c>
      <c r="AE10" s="6"/>
    </row>
    <row r="11" spans="1:31" x14ac:dyDescent="0.25">
      <c r="A11" s="13">
        <v>6</v>
      </c>
      <c r="B11" s="9" t="s">
        <v>3</v>
      </c>
      <c r="C11" s="9" t="s">
        <v>12</v>
      </c>
      <c r="D11" s="5">
        <v>5.5</v>
      </c>
      <c r="E11" s="6">
        <f t="shared" si="0"/>
        <v>32.352941176470587</v>
      </c>
      <c r="F11" s="5">
        <v>0</v>
      </c>
      <c r="G11" s="6">
        <f t="shared" si="1"/>
        <v>0</v>
      </c>
      <c r="H11" s="5">
        <v>8.5</v>
      </c>
      <c r="I11" s="6">
        <f t="shared" si="2"/>
        <v>31.481481481481481</v>
      </c>
      <c r="J11" s="5">
        <v>1.5</v>
      </c>
      <c r="K11" s="6">
        <f t="shared" si="3"/>
        <v>12</v>
      </c>
      <c r="L11" s="5">
        <v>15.5</v>
      </c>
      <c r="M11" s="6">
        <f t="shared" si="4"/>
        <v>51.666666666666671</v>
      </c>
      <c r="N11" s="5">
        <v>0.5</v>
      </c>
      <c r="O11" s="6">
        <f t="shared" si="5"/>
        <v>14.285714285714285</v>
      </c>
      <c r="P11" s="5">
        <v>19</v>
      </c>
      <c r="Q11" s="6">
        <f t="shared" si="6"/>
        <v>95</v>
      </c>
      <c r="R11" s="5">
        <v>1</v>
      </c>
      <c r="S11" s="6">
        <f t="shared" si="7"/>
        <v>100</v>
      </c>
      <c r="T11" s="5">
        <v>5.5</v>
      </c>
      <c r="U11" s="6">
        <f t="shared" si="8"/>
        <v>40.74074074074074</v>
      </c>
      <c r="V11" s="5">
        <v>2</v>
      </c>
      <c r="W11" s="6">
        <f t="shared" si="9"/>
        <v>100</v>
      </c>
      <c r="X11" s="5">
        <v>8</v>
      </c>
      <c r="Y11" s="6">
        <f t="shared" si="10"/>
        <v>88.888888888888886</v>
      </c>
      <c r="Z11" s="5">
        <v>4</v>
      </c>
      <c r="AA11" s="6">
        <f t="shared" si="11"/>
        <v>100</v>
      </c>
      <c r="AB11" s="5">
        <v>9</v>
      </c>
      <c r="AC11" s="6">
        <f t="shared" si="12"/>
        <v>69.230769230769226</v>
      </c>
      <c r="AD11" s="5">
        <v>0</v>
      </c>
      <c r="AE11" s="6"/>
    </row>
    <row r="12" spans="1:31" x14ac:dyDescent="0.25">
      <c r="A12" s="13">
        <v>7</v>
      </c>
      <c r="B12" s="9" t="s">
        <v>3</v>
      </c>
      <c r="C12" s="9" t="s">
        <v>13</v>
      </c>
      <c r="D12" s="5">
        <v>9</v>
      </c>
      <c r="E12" s="6">
        <f t="shared" si="0"/>
        <v>52.941176470588239</v>
      </c>
      <c r="F12" s="5">
        <v>0.5</v>
      </c>
      <c r="G12" s="6">
        <f t="shared" si="1"/>
        <v>14.285714285714285</v>
      </c>
      <c r="H12" s="5">
        <v>10.5</v>
      </c>
      <c r="I12" s="6">
        <f t="shared" si="2"/>
        <v>38.888888888888893</v>
      </c>
      <c r="J12" s="5">
        <v>2.5</v>
      </c>
      <c r="K12" s="6">
        <f t="shared" si="3"/>
        <v>20</v>
      </c>
      <c r="L12" s="5">
        <v>19.5</v>
      </c>
      <c r="M12" s="6">
        <f t="shared" si="4"/>
        <v>65</v>
      </c>
      <c r="N12" s="5">
        <v>1</v>
      </c>
      <c r="O12" s="6">
        <f t="shared" si="5"/>
        <v>28.571428571428569</v>
      </c>
      <c r="P12" s="5">
        <v>20</v>
      </c>
      <c r="Q12" s="6">
        <f t="shared" si="6"/>
        <v>100</v>
      </c>
      <c r="R12" s="5">
        <v>0</v>
      </c>
      <c r="S12" s="6">
        <f t="shared" si="7"/>
        <v>0</v>
      </c>
      <c r="T12" s="5">
        <v>4.5</v>
      </c>
      <c r="U12" s="6">
        <f t="shared" si="8"/>
        <v>33.333333333333329</v>
      </c>
      <c r="V12" s="5">
        <v>0</v>
      </c>
      <c r="W12" s="6">
        <f t="shared" si="9"/>
        <v>0</v>
      </c>
      <c r="X12" s="5">
        <v>8</v>
      </c>
      <c r="Y12" s="6">
        <f t="shared" si="10"/>
        <v>88.888888888888886</v>
      </c>
      <c r="Z12" s="5">
        <v>4</v>
      </c>
      <c r="AA12" s="6">
        <f t="shared" si="11"/>
        <v>100</v>
      </c>
      <c r="AB12" s="5">
        <v>8</v>
      </c>
      <c r="AC12" s="6">
        <f t="shared" si="12"/>
        <v>61.53846153846154</v>
      </c>
      <c r="AD12" s="5">
        <v>0</v>
      </c>
      <c r="AE12" s="6"/>
    </row>
    <row r="13" spans="1:31" x14ac:dyDescent="0.25">
      <c r="A13" s="13">
        <v>8</v>
      </c>
      <c r="B13" s="9" t="s">
        <v>3</v>
      </c>
      <c r="C13" s="9" t="s">
        <v>14</v>
      </c>
      <c r="D13" s="5">
        <v>6</v>
      </c>
      <c r="E13" s="6">
        <f t="shared" si="0"/>
        <v>35.294117647058826</v>
      </c>
      <c r="F13" s="5">
        <v>0</v>
      </c>
      <c r="G13" s="6">
        <f t="shared" si="1"/>
        <v>0</v>
      </c>
      <c r="H13" s="5">
        <v>14</v>
      </c>
      <c r="I13" s="6">
        <f t="shared" si="2"/>
        <v>51.851851851851848</v>
      </c>
      <c r="J13" s="5">
        <v>3.5</v>
      </c>
      <c r="K13" s="6">
        <f t="shared" si="3"/>
        <v>28.000000000000004</v>
      </c>
      <c r="L13" s="5">
        <v>12</v>
      </c>
      <c r="M13" s="6">
        <f t="shared" si="4"/>
        <v>40</v>
      </c>
      <c r="N13" s="5">
        <v>1.5</v>
      </c>
      <c r="O13" s="6">
        <f t="shared" si="5"/>
        <v>42.857142857142854</v>
      </c>
      <c r="P13" s="5">
        <v>17</v>
      </c>
      <c r="Q13" s="6">
        <f t="shared" si="6"/>
        <v>85</v>
      </c>
      <c r="R13" s="5">
        <v>1</v>
      </c>
      <c r="S13" s="6">
        <f t="shared" si="7"/>
        <v>100</v>
      </c>
      <c r="T13" s="5">
        <v>4</v>
      </c>
      <c r="U13" s="6">
        <f t="shared" si="8"/>
        <v>29.629629629629626</v>
      </c>
      <c r="V13" s="5">
        <v>2</v>
      </c>
      <c r="W13" s="6">
        <f t="shared" si="9"/>
        <v>100</v>
      </c>
      <c r="X13" s="5">
        <v>1.5</v>
      </c>
      <c r="Y13" s="6">
        <f t="shared" si="10"/>
        <v>16.666666666666664</v>
      </c>
      <c r="Z13" s="5">
        <v>1</v>
      </c>
      <c r="AA13" s="6">
        <f t="shared" si="11"/>
        <v>25</v>
      </c>
      <c r="AB13" s="5">
        <v>9</v>
      </c>
      <c r="AC13" s="6">
        <f t="shared" si="12"/>
        <v>69.230769230769226</v>
      </c>
      <c r="AD13" s="5">
        <v>0</v>
      </c>
      <c r="AE13" s="6"/>
    </row>
    <row r="14" spans="1:31" x14ac:dyDescent="0.25">
      <c r="A14" s="13">
        <v>9</v>
      </c>
      <c r="B14" s="9" t="s">
        <v>3</v>
      </c>
      <c r="C14" s="9" t="s">
        <v>15</v>
      </c>
      <c r="D14" s="5">
        <v>10.5</v>
      </c>
      <c r="E14" s="6">
        <f t="shared" si="0"/>
        <v>61.764705882352942</v>
      </c>
      <c r="F14" s="5">
        <v>1</v>
      </c>
      <c r="G14" s="6">
        <f t="shared" si="1"/>
        <v>28.571428571428569</v>
      </c>
      <c r="H14" s="5">
        <v>12</v>
      </c>
      <c r="I14" s="6">
        <f t="shared" si="2"/>
        <v>44.444444444444443</v>
      </c>
      <c r="J14" s="5">
        <v>0</v>
      </c>
      <c r="K14" s="6">
        <f t="shared" si="3"/>
        <v>0</v>
      </c>
      <c r="L14" s="5">
        <v>14.5</v>
      </c>
      <c r="M14" s="6">
        <f t="shared" si="4"/>
        <v>48.333333333333336</v>
      </c>
      <c r="N14" s="5">
        <v>0</v>
      </c>
      <c r="O14" s="6">
        <f t="shared" si="5"/>
        <v>0</v>
      </c>
      <c r="P14" s="5">
        <v>18</v>
      </c>
      <c r="Q14" s="6">
        <f t="shared" si="6"/>
        <v>90</v>
      </c>
      <c r="R14" s="5">
        <v>0</v>
      </c>
      <c r="S14" s="6">
        <f t="shared" si="7"/>
        <v>0</v>
      </c>
      <c r="T14" s="5">
        <v>6</v>
      </c>
      <c r="U14" s="6">
        <f t="shared" si="8"/>
        <v>44.444444444444443</v>
      </c>
      <c r="V14" s="5">
        <v>0</v>
      </c>
      <c r="W14" s="6">
        <f t="shared" si="9"/>
        <v>0</v>
      </c>
      <c r="X14" s="5">
        <v>2</v>
      </c>
      <c r="Y14" s="6">
        <f t="shared" si="10"/>
        <v>22.222222222222221</v>
      </c>
      <c r="Z14" s="5">
        <v>0</v>
      </c>
      <c r="AA14" s="6">
        <f t="shared" si="11"/>
        <v>0</v>
      </c>
      <c r="AB14" s="5">
        <v>8</v>
      </c>
      <c r="AC14" s="6">
        <f t="shared" si="12"/>
        <v>61.53846153846154</v>
      </c>
      <c r="AD14" s="5">
        <v>0</v>
      </c>
      <c r="AE14" s="6"/>
    </row>
    <row r="15" spans="1:31" x14ac:dyDescent="0.25">
      <c r="A15" s="13">
        <v>10</v>
      </c>
      <c r="B15" s="9" t="s">
        <v>3</v>
      </c>
      <c r="C15" s="9" t="s">
        <v>16</v>
      </c>
      <c r="D15" s="5">
        <v>9.5</v>
      </c>
      <c r="E15" s="6">
        <f t="shared" si="0"/>
        <v>55.882352941176471</v>
      </c>
      <c r="F15" s="5">
        <v>0</v>
      </c>
      <c r="G15" s="6">
        <f t="shared" si="1"/>
        <v>0</v>
      </c>
      <c r="H15" s="5">
        <v>9.5</v>
      </c>
      <c r="I15" s="6">
        <f t="shared" si="2"/>
        <v>35.185185185185183</v>
      </c>
      <c r="J15" s="5">
        <v>1.5</v>
      </c>
      <c r="K15" s="6">
        <f t="shared" si="3"/>
        <v>12</v>
      </c>
      <c r="L15" s="5">
        <v>14.5</v>
      </c>
      <c r="M15" s="6">
        <f t="shared" si="4"/>
        <v>48.333333333333336</v>
      </c>
      <c r="N15" s="5">
        <v>0</v>
      </c>
      <c r="O15" s="6">
        <f t="shared" si="5"/>
        <v>0</v>
      </c>
      <c r="P15" s="5">
        <v>18</v>
      </c>
      <c r="Q15" s="6">
        <f t="shared" si="6"/>
        <v>90</v>
      </c>
      <c r="R15" s="5">
        <v>0</v>
      </c>
      <c r="S15" s="6">
        <f t="shared" si="7"/>
        <v>0</v>
      </c>
      <c r="T15" s="5">
        <v>6</v>
      </c>
      <c r="U15" s="6">
        <f t="shared" si="8"/>
        <v>44.444444444444443</v>
      </c>
      <c r="V15" s="5">
        <v>2</v>
      </c>
      <c r="W15" s="6">
        <f t="shared" si="9"/>
        <v>100</v>
      </c>
      <c r="X15" s="5">
        <v>5.5</v>
      </c>
      <c r="Y15" s="6">
        <f t="shared" si="10"/>
        <v>61.111111111111114</v>
      </c>
      <c r="Z15" s="5">
        <v>0.5</v>
      </c>
      <c r="AA15" s="6">
        <f t="shared" si="11"/>
        <v>12.5</v>
      </c>
      <c r="AB15" s="5">
        <v>9</v>
      </c>
      <c r="AC15" s="6">
        <f t="shared" si="12"/>
        <v>69.230769230769226</v>
      </c>
      <c r="AD15" s="5">
        <v>0</v>
      </c>
      <c r="AE15" s="6"/>
    </row>
    <row r="16" spans="1:31" x14ac:dyDescent="0.25">
      <c r="A16" s="13">
        <v>11</v>
      </c>
      <c r="B16" s="9" t="s">
        <v>3</v>
      </c>
      <c r="C16" s="9" t="s">
        <v>17</v>
      </c>
      <c r="D16" s="5">
        <v>12.5</v>
      </c>
      <c r="E16" s="6">
        <f t="shared" si="0"/>
        <v>73.529411764705884</v>
      </c>
      <c r="F16" s="5">
        <v>0</v>
      </c>
      <c r="G16" s="6">
        <f t="shared" si="1"/>
        <v>0</v>
      </c>
      <c r="H16" s="5">
        <v>8</v>
      </c>
      <c r="I16" s="6">
        <f t="shared" si="2"/>
        <v>29.629629629629626</v>
      </c>
      <c r="J16" s="5">
        <v>3</v>
      </c>
      <c r="K16" s="6">
        <f t="shared" si="3"/>
        <v>24</v>
      </c>
      <c r="L16" s="5">
        <v>14</v>
      </c>
      <c r="M16" s="6">
        <f t="shared" si="4"/>
        <v>46.666666666666664</v>
      </c>
      <c r="N16" s="5">
        <v>0.5</v>
      </c>
      <c r="O16" s="6">
        <f t="shared" si="5"/>
        <v>14.285714285714285</v>
      </c>
      <c r="P16" s="5">
        <v>19</v>
      </c>
      <c r="Q16" s="6">
        <f t="shared" si="6"/>
        <v>95</v>
      </c>
      <c r="R16" s="5">
        <v>0</v>
      </c>
      <c r="S16" s="6">
        <f t="shared" si="7"/>
        <v>0</v>
      </c>
      <c r="T16" s="5">
        <v>6</v>
      </c>
      <c r="U16" s="6">
        <f t="shared" si="8"/>
        <v>44.444444444444443</v>
      </c>
      <c r="V16" s="5">
        <v>2</v>
      </c>
      <c r="W16" s="6">
        <f t="shared" si="9"/>
        <v>100</v>
      </c>
      <c r="X16" s="5">
        <v>8.5</v>
      </c>
      <c r="Y16" s="6">
        <f t="shared" si="10"/>
        <v>94.444444444444443</v>
      </c>
      <c r="Z16" s="5">
        <v>2.5</v>
      </c>
      <c r="AA16" s="6">
        <f t="shared" si="11"/>
        <v>62.5</v>
      </c>
      <c r="AB16" s="5">
        <v>8</v>
      </c>
      <c r="AC16" s="6">
        <f t="shared" si="12"/>
        <v>61.53846153846154</v>
      </c>
      <c r="AD16" s="5">
        <v>0</v>
      </c>
      <c r="AE16" s="6"/>
    </row>
    <row r="17" spans="1:31" x14ac:dyDescent="0.25">
      <c r="A17" s="13">
        <v>12</v>
      </c>
      <c r="B17" s="9" t="s">
        <v>3</v>
      </c>
      <c r="C17" s="9" t="s">
        <v>18</v>
      </c>
      <c r="D17" s="5">
        <v>9</v>
      </c>
      <c r="E17" s="6">
        <f t="shared" si="0"/>
        <v>52.941176470588239</v>
      </c>
      <c r="F17" s="5">
        <v>0.5</v>
      </c>
      <c r="G17" s="6">
        <f t="shared" si="1"/>
        <v>14.285714285714285</v>
      </c>
      <c r="H17" s="5">
        <v>7</v>
      </c>
      <c r="I17" s="6">
        <f t="shared" si="2"/>
        <v>25.925925925925924</v>
      </c>
      <c r="J17" s="5">
        <v>1</v>
      </c>
      <c r="K17" s="6">
        <f t="shared" si="3"/>
        <v>8</v>
      </c>
      <c r="L17" s="5">
        <v>19.5</v>
      </c>
      <c r="M17" s="6">
        <f t="shared" si="4"/>
        <v>65</v>
      </c>
      <c r="N17" s="5">
        <v>0</v>
      </c>
      <c r="O17" s="6">
        <f t="shared" si="5"/>
        <v>0</v>
      </c>
      <c r="P17" s="5">
        <v>18</v>
      </c>
      <c r="Q17" s="6">
        <f t="shared" si="6"/>
        <v>90</v>
      </c>
      <c r="R17" s="5">
        <v>0</v>
      </c>
      <c r="S17" s="6">
        <f t="shared" si="7"/>
        <v>0</v>
      </c>
      <c r="T17" s="5">
        <v>7</v>
      </c>
      <c r="U17" s="6">
        <f t="shared" si="8"/>
        <v>51.851851851851848</v>
      </c>
      <c r="V17" s="5">
        <v>2</v>
      </c>
      <c r="W17" s="6">
        <f t="shared" si="9"/>
        <v>100</v>
      </c>
      <c r="X17" s="5">
        <v>3</v>
      </c>
      <c r="Y17" s="6">
        <f t="shared" si="10"/>
        <v>33.333333333333329</v>
      </c>
      <c r="Z17" s="5">
        <v>3</v>
      </c>
      <c r="AA17" s="6">
        <f t="shared" si="11"/>
        <v>75</v>
      </c>
      <c r="AB17" s="5">
        <v>10</v>
      </c>
      <c r="AC17" s="6">
        <f t="shared" si="12"/>
        <v>76.923076923076934</v>
      </c>
      <c r="AD17" s="5">
        <v>0</v>
      </c>
      <c r="AE17" s="6"/>
    </row>
    <row r="18" spans="1:31" x14ac:dyDescent="0.25">
      <c r="A18" s="13">
        <v>13</v>
      </c>
      <c r="B18" s="9" t="s">
        <v>3</v>
      </c>
      <c r="C18" s="9" t="s">
        <v>19</v>
      </c>
      <c r="D18" s="5">
        <v>8.5</v>
      </c>
      <c r="E18" s="6">
        <f t="shared" si="0"/>
        <v>50</v>
      </c>
      <c r="F18" s="5">
        <v>0</v>
      </c>
      <c r="G18" s="6">
        <f t="shared" si="1"/>
        <v>0</v>
      </c>
      <c r="H18" s="5">
        <v>13.5</v>
      </c>
      <c r="I18" s="6">
        <f t="shared" si="2"/>
        <v>50</v>
      </c>
      <c r="J18" s="5">
        <v>0.5</v>
      </c>
      <c r="K18" s="6">
        <f t="shared" si="3"/>
        <v>4</v>
      </c>
      <c r="L18" s="5">
        <v>20.5</v>
      </c>
      <c r="M18" s="6">
        <f t="shared" si="4"/>
        <v>68.333333333333329</v>
      </c>
      <c r="N18" s="5">
        <v>0</v>
      </c>
      <c r="O18" s="6">
        <f t="shared" si="5"/>
        <v>0</v>
      </c>
      <c r="P18" s="5">
        <v>17</v>
      </c>
      <c r="Q18" s="6">
        <f t="shared" si="6"/>
        <v>85</v>
      </c>
      <c r="R18" s="5">
        <v>0</v>
      </c>
      <c r="S18" s="6">
        <f t="shared" si="7"/>
        <v>0</v>
      </c>
      <c r="T18" s="5">
        <v>6</v>
      </c>
      <c r="U18" s="6">
        <f t="shared" si="8"/>
        <v>44.444444444444443</v>
      </c>
      <c r="V18" s="5">
        <v>0</v>
      </c>
      <c r="W18" s="6">
        <f t="shared" si="9"/>
        <v>0</v>
      </c>
      <c r="X18" s="5">
        <v>8</v>
      </c>
      <c r="Y18" s="6">
        <f t="shared" si="10"/>
        <v>88.888888888888886</v>
      </c>
      <c r="Z18" s="5">
        <v>1</v>
      </c>
      <c r="AA18" s="6">
        <f t="shared" si="11"/>
        <v>25</v>
      </c>
      <c r="AB18" s="5">
        <v>10</v>
      </c>
      <c r="AC18" s="6">
        <f t="shared" si="12"/>
        <v>76.923076923076934</v>
      </c>
      <c r="AD18" s="5">
        <v>0</v>
      </c>
      <c r="AE18" s="6"/>
    </row>
    <row r="19" spans="1:31" x14ac:dyDescent="0.25">
      <c r="A19" s="13">
        <v>14</v>
      </c>
      <c r="B19" s="9" t="s">
        <v>3</v>
      </c>
      <c r="C19" s="9" t="s">
        <v>20</v>
      </c>
      <c r="D19" s="5">
        <v>10.5</v>
      </c>
      <c r="E19" s="6">
        <f t="shared" si="0"/>
        <v>61.764705882352942</v>
      </c>
      <c r="F19" s="5">
        <v>0.5</v>
      </c>
      <c r="G19" s="6">
        <f t="shared" si="1"/>
        <v>14.285714285714285</v>
      </c>
      <c r="H19" s="5">
        <v>4.5</v>
      </c>
      <c r="I19" s="6">
        <f t="shared" si="2"/>
        <v>16.666666666666664</v>
      </c>
      <c r="J19" s="5">
        <v>1</v>
      </c>
      <c r="K19" s="6">
        <f t="shared" si="3"/>
        <v>8</v>
      </c>
      <c r="L19" s="5">
        <v>14</v>
      </c>
      <c r="M19" s="6">
        <f t="shared" si="4"/>
        <v>46.666666666666664</v>
      </c>
      <c r="N19" s="5">
        <v>0</v>
      </c>
      <c r="O19" s="6">
        <f t="shared" si="5"/>
        <v>0</v>
      </c>
      <c r="P19" s="5">
        <v>19</v>
      </c>
      <c r="Q19" s="6">
        <f t="shared" si="6"/>
        <v>95</v>
      </c>
      <c r="R19" s="5">
        <v>0</v>
      </c>
      <c r="S19" s="6">
        <f t="shared" si="7"/>
        <v>0</v>
      </c>
      <c r="T19" s="5">
        <v>6</v>
      </c>
      <c r="U19" s="6">
        <f t="shared" si="8"/>
        <v>44.444444444444443</v>
      </c>
      <c r="V19" s="5">
        <v>2</v>
      </c>
      <c r="W19" s="6">
        <f t="shared" si="9"/>
        <v>100</v>
      </c>
      <c r="X19" s="5">
        <v>3.5</v>
      </c>
      <c r="Y19" s="6">
        <f t="shared" si="10"/>
        <v>38.888888888888893</v>
      </c>
      <c r="Z19" s="5">
        <v>1.5</v>
      </c>
      <c r="AA19" s="6">
        <f t="shared" si="11"/>
        <v>37.5</v>
      </c>
      <c r="AB19" s="5">
        <v>9</v>
      </c>
      <c r="AC19" s="6">
        <f t="shared" si="12"/>
        <v>69.230769230769226</v>
      </c>
      <c r="AD19" s="5">
        <v>0</v>
      </c>
      <c r="AE19" s="6"/>
    </row>
    <row r="20" spans="1:31" x14ac:dyDescent="0.25">
      <c r="A20" s="13">
        <v>15</v>
      </c>
      <c r="B20" s="9" t="s">
        <v>3</v>
      </c>
      <c r="C20" s="9" t="s">
        <v>21</v>
      </c>
      <c r="D20" s="5">
        <v>7.5</v>
      </c>
      <c r="E20" s="6">
        <f t="shared" si="0"/>
        <v>44.117647058823529</v>
      </c>
      <c r="F20" s="5">
        <v>1</v>
      </c>
      <c r="G20" s="6">
        <f t="shared" si="1"/>
        <v>28.571428571428569</v>
      </c>
      <c r="H20" s="5">
        <v>10</v>
      </c>
      <c r="I20" s="6">
        <f t="shared" si="2"/>
        <v>37.037037037037038</v>
      </c>
      <c r="J20" s="5">
        <v>1.5</v>
      </c>
      <c r="K20" s="6">
        <f t="shared" si="3"/>
        <v>12</v>
      </c>
      <c r="L20" s="5">
        <v>4</v>
      </c>
      <c r="M20" s="6">
        <f t="shared" si="4"/>
        <v>13.333333333333334</v>
      </c>
      <c r="N20" s="5">
        <v>1</v>
      </c>
      <c r="O20" s="6">
        <f t="shared" si="5"/>
        <v>28.571428571428569</v>
      </c>
      <c r="P20" s="5">
        <v>17</v>
      </c>
      <c r="Q20" s="6">
        <f t="shared" si="6"/>
        <v>85</v>
      </c>
      <c r="R20" s="5">
        <v>0</v>
      </c>
      <c r="S20" s="6">
        <f t="shared" si="7"/>
        <v>0</v>
      </c>
      <c r="T20" s="5">
        <v>4</v>
      </c>
      <c r="U20" s="6">
        <f t="shared" si="8"/>
        <v>29.629629629629626</v>
      </c>
      <c r="V20" s="5">
        <v>0</v>
      </c>
      <c r="W20" s="6">
        <f t="shared" si="9"/>
        <v>0</v>
      </c>
      <c r="X20" s="5">
        <v>3</v>
      </c>
      <c r="Y20" s="6">
        <f t="shared" si="10"/>
        <v>33.333333333333329</v>
      </c>
      <c r="Z20" s="5">
        <v>1.5</v>
      </c>
      <c r="AA20" s="6">
        <f t="shared" si="11"/>
        <v>37.5</v>
      </c>
      <c r="AB20" s="5">
        <v>10</v>
      </c>
      <c r="AC20" s="6">
        <f t="shared" si="12"/>
        <v>76.923076923076934</v>
      </c>
      <c r="AD20" s="5">
        <v>0</v>
      </c>
      <c r="AE20" s="6"/>
    </row>
    <row r="21" spans="1:31" x14ac:dyDescent="0.25">
      <c r="A21" s="13">
        <v>16</v>
      </c>
      <c r="B21" s="9" t="s">
        <v>3</v>
      </c>
      <c r="C21" s="9" t="s">
        <v>22</v>
      </c>
      <c r="D21" s="5">
        <v>9.5</v>
      </c>
      <c r="E21" s="6">
        <f t="shared" si="0"/>
        <v>55.882352941176471</v>
      </c>
      <c r="F21" s="5">
        <v>0</v>
      </c>
      <c r="G21" s="6">
        <f t="shared" si="1"/>
        <v>0</v>
      </c>
      <c r="H21" s="5">
        <v>9</v>
      </c>
      <c r="I21" s="6">
        <f t="shared" si="2"/>
        <v>33.333333333333329</v>
      </c>
      <c r="J21" s="5">
        <v>2.5</v>
      </c>
      <c r="K21" s="6">
        <f t="shared" si="3"/>
        <v>20</v>
      </c>
      <c r="L21" s="5">
        <v>11</v>
      </c>
      <c r="M21" s="6">
        <f t="shared" si="4"/>
        <v>36.666666666666664</v>
      </c>
      <c r="N21" s="5">
        <v>0</v>
      </c>
      <c r="O21" s="6">
        <f t="shared" si="5"/>
        <v>0</v>
      </c>
      <c r="P21" s="5">
        <v>19</v>
      </c>
      <c r="Q21" s="6">
        <f t="shared" si="6"/>
        <v>95</v>
      </c>
      <c r="R21" s="5">
        <v>1</v>
      </c>
      <c r="S21" s="6">
        <f t="shared" si="7"/>
        <v>100</v>
      </c>
      <c r="T21" s="5">
        <v>5</v>
      </c>
      <c r="U21" s="6">
        <f t="shared" si="8"/>
        <v>37.037037037037038</v>
      </c>
      <c r="V21" s="5">
        <v>0</v>
      </c>
      <c r="W21" s="6">
        <f t="shared" si="9"/>
        <v>0</v>
      </c>
      <c r="X21" s="5">
        <v>5</v>
      </c>
      <c r="Y21" s="6">
        <f t="shared" si="10"/>
        <v>55.555555555555557</v>
      </c>
      <c r="Z21" s="5">
        <v>0.5</v>
      </c>
      <c r="AA21" s="6">
        <f t="shared" si="11"/>
        <v>12.5</v>
      </c>
      <c r="AB21" s="5">
        <v>8</v>
      </c>
      <c r="AC21" s="6">
        <f t="shared" si="12"/>
        <v>61.53846153846154</v>
      </c>
      <c r="AD21" s="5">
        <v>0</v>
      </c>
      <c r="AE21" s="6"/>
    </row>
    <row r="22" spans="1:31" x14ac:dyDescent="0.25">
      <c r="A22" s="13">
        <v>17</v>
      </c>
      <c r="B22" s="9" t="s">
        <v>3</v>
      </c>
      <c r="C22" s="9" t="s">
        <v>23</v>
      </c>
      <c r="D22" s="5">
        <v>5.5</v>
      </c>
      <c r="E22" s="6">
        <f t="shared" si="0"/>
        <v>32.352941176470587</v>
      </c>
      <c r="F22" s="5">
        <v>0</v>
      </c>
      <c r="G22" s="6">
        <f t="shared" si="1"/>
        <v>0</v>
      </c>
      <c r="H22" s="5">
        <v>3.5</v>
      </c>
      <c r="I22" s="6">
        <f t="shared" si="2"/>
        <v>12.962962962962962</v>
      </c>
      <c r="J22" s="5">
        <v>0.5</v>
      </c>
      <c r="K22" s="6">
        <f t="shared" si="3"/>
        <v>4</v>
      </c>
      <c r="L22" s="5">
        <v>13</v>
      </c>
      <c r="M22" s="6">
        <f t="shared" si="4"/>
        <v>43.333333333333336</v>
      </c>
      <c r="N22" s="5">
        <v>0</v>
      </c>
      <c r="O22" s="6">
        <f t="shared" si="5"/>
        <v>0</v>
      </c>
      <c r="P22" s="5">
        <v>16</v>
      </c>
      <c r="Q22" s="6">
        <f t="shared" si="6"/>
        <v>80</v>
      </c>
      <c r="R22" s="5">
        <v>0</v>
      </c>
      <c r="S22" s="6">
        <f t="shared" si="7"/>
        <v>0</v>
      </c>
      <c r="T22" s="5">
        <v>3</v>
      </c>
      <c r="U22" s="6">
        <f t="shared" si="8"/>
        <v>22.222222222222221</v>
      </c>
      <c r="V22" s="5">
        <v>0</v>
      </c>
      <c r="W22" s="6">
        <f t="shared" si="9"/>
        <v>0</v>
      </c>
      <c r="X22" s="5">
        <v>4</v>
      </c>
      <c r="Y22" s="6">
        <f t="shared" si="10"/>
        <v>44.444444444444443</v>
      </c>
      <c r="Z22" s="5">
        <v>0</v>
      </c>
      <c r="AA22" s="6">
        <f t="shared" si="11"/>
        <v>0</v>
      </c>
      <c r="AB22" s="5">
        <v>8</v>
      </c>
      <c r="AC22" s="6">
        <f t="shared" si="12"/>
        <v>61.53846153846154</v>
      </c>
      <c r="AD22" s="5">
        <v>0</v>
      </c>
      <c r="AE22" s="6"/>
    </row>
    <row r="23" spans="1:31" x14ac:dyDescent="0.25">
      <c r="A23" s="13">
        <v>18</v>
      </c>
      <c r="B23" s="9" t="s">
        <v>3</v>
      </c>
      <c r="C23" s="9" t="s">
        <v>24</v>
      </c>
      <c r="D23" s="5">
        <v>7.5</v>
      </c>
      <c r="E23" s="6">
        <f t="shared" si="0"/>
        <v>44.117647058823529</v>
      </c>
      <c r="F23" s="5">
        <v>0</v>
      </c>
      <c r="G23" s="6">
        <f t="shared" si="1"/>
        <v>0</v>
      </c>
      <c r="H23" s="5">
        <v>9</v>
      </c>
      <c r="I23" s="6">
        <f t="shared" si="2"/>
        <v>33.333333333333329</v>
      </c>
      <c r="J23" s="5">
        <v>1</v>
      </c>
      <c r="K23" s="6">
        <f t="shared" si="3"/>
        <v>8</v>
      </c>
      <c r="L23" s="5">
        <v>7.5</v>
      </c>
      <c r="M23" s="6">
        <f t="shared" si="4"/>
        <v>25</v>
      </c>
      <c r="N23" s="5">
        <v>0</v>
      </c>
      <c r="O23" s="6">
        <f t="shared" si="5"/>
        <v>0</v>
      </c>
      <c r="P23" s="5">
        <v>18</v>
      </c>
      <c r="Q23" s="6">
        <f t="shared" si="6"/>
        <v>90</v>
      </c>
      <c r="R23" s="5">
        <v>0</v>
      </c>
      <c r="S23" s="6">
        <f t="shared" si="7"/>
        <v>0</v>
      </c>
      <c r="T23" s="5">
        <v>6</v>
      </c>
      <c r="U23" s="6">
        <f t="shared" si="8"/>
        <v>44.444444444444443</v>
      </c>
      <c r="V23" s="5">
        <v>2</v>
      </c>
      <c r="W23" s="6">
        <f t="shared" si="9"/>
        <v>100</v>
      </c>
      <c r="X23" s="5">
        <v>5.5</v>
      </c>
      <c r="Y23" s="6">
        <f t="shared" si="10"/>
        <v>61.111111111111114</v>
      </c>
      <c r="Z23" s="5">
        <v>3</v>
      </c>
      <c r="AA23" s="6">
        <f t="shared" si="11"/>
        <v>75</v>
      </c>
      <c r="AB23" s="5">
        <v>5</v>
      </c>
      <c r="AC23" s="6">
        <f t="shared" si="12"/>
        <v>38.461538461538467</v>
      </c>
      <c r="AD23" s="5">
        <v>0</v>
      </c>
      <c r="AE23" s="6"/>
    </row>
    <row r="24" spans="1:31" x14ac:dyDescent="0.25">
      <c r="A24" s="13">
        <v>19</v>
      </c>
      <c r="B24" s="9" t="s">
        <v>3</v>
      </c>
      <c r="C24" s="9" t="s">
        <v>25</v>
      </c>
      <c r="D24" s="5">
        <v>8</v>
      </c>
      <c r="E24" s="6">
        <f t="shared" si="0"/>
        <v>47.058823529411761</v>
      </c>
      <c r="F24" s="5">
        <v>0.5</v>
      </c>
      <c r="G24" s="6">
        <f t="shared" si="1"/>
        <v>14.285714285714285</v>
      </c>
      <c r="H24" s="5">
        <v>2</v>
      </c>
      <c r="I24" s="6">
        <f t="shared" si="2"/>
        <v>7.4074074074074066</v>
      </c>
      <c r="J24" s="5">
        <v>0</v>
      </c>
      <c r="K24" s="6">
        <f t="shared" si="3"/>
        <v>0</v>
      </c>
      <c r="L24" s="5">
        <v>8.5</v>
      </c>
      <c r="M24" s="6">
        <f t="shared" si="4"/>
        <v>28.333333333333332</v>
      </c>
      <c r="N24" s="5">
        <v>0</v>
      </c>
      <c r="O24" s="6">
        <f t="shared" si="5"/>
        <v>0</v>
      </c>
      <c r="P24" s="5">
        <v>16</v>
      </c>
      <c r="Q24" s="6">
        <f t="shared" si="6"/>
        <v>80</v>
      </c>
      <c r="R24" s="5">
        <v>0</v>
      </c>
      <c r="S24" s="6">
        <f t="shared" si="7"/>
        <v>0</v>
      </c>
      <c r="T24" s="5">
        <v>5</v>
      </c>
      <c r="U24" s="6">
        <f t="shared" si="8"/>
        <v>37.037037037037038</v>
      </c>
      <c r="V24" s="5">
        <v>2</v>
      </c>
      <c r="W24" s="6">
        <f t="shared" si="9"/>
        <v>100</v>
      </c>
      <c r="X24" s="5">
        <v>0</v>
      </c>
      <c r="Y24" s="6">
        <f t="shared" si="10"/>
        <v>0</v>
      </c>
      <c r="Z24" s="5">
        <v>0</v>
      </c>
      <c r="AA24" s="6">
        <f t="shared" si="11"/>
        <v>0</v>
      </c>
      <c r="AB24" s="5">
        <v>1</v>
      </c>
      <c r="AC24" s="6">
        <f t="shared" si="12"/>
        <v>7.6923076923076925</v>
      </c>
      <c r="AD24" s="5">
        <v>0</v>
      </c>
      <c r="AE24" s="6"/>
    </row>
    <row r="25" spans="1:31" x14ac:dyDescent="0.25">
      <c r="A25" s="13">
        <v>20</v>
      </c>
      <c r="B25" s="9" t="s">
        <v>3</v>
      </c>
      <c r="C25" s="9" t="s">
        <v>26</v>
      </c>
      <c r="D25" s="5">
        <v>11.5</v>
      </c>
      <c r="E25" s="6">
        <f t="shared" si="0"/>
        <v>67.64705882352942</v>
      </c>
      <c r="F25" s="5">
        <v>0.5</v>
      </c>
      <c r="G25" s="6">
        <f t="shared" si="1"/>
        <v>14.285714285714285</v>
      </c>
      <c r="H25" s="5">
        <v>10.5</v>
      </c>
      <c r="I25" s="6">
        <f t="shared" si="2"/>
        <v>38.888888888888893</v>
      </c>
      <c r="J25" s="5">
        <v>0.5</v>
      </c>
      <c r="K25" s="6">
        <f t="shared" si="3"/>
        <v>4</v>
      </c>
      <c r="L25" s="5">
        <v>12.5</v>
      </c>
      <c r="M25" s="6">
        <f t="shared" si="4"/>
        <v>41.666666666666671</v>
      </c>
      <c r="N25" s="5">
        <v>0</v>
      </c>
      <c r="O25" s="6">
        <f t="shared" si="5"/>
        <v>0</v>
      </c>
      <c r="P25" s="5">
        <v>16</v>
      </c>
      <c r="Q25" s="6">
        <f t="shared" si="6"/>
        <v>80</v>
      </c>
      <c r="R25" s="5">
        <v>0</v>
      </c>
      <c r="S25" s="6">
        <f t="shared" si="7"/>
        <v>0</v>
      </c>
      <c r="T25" s="5">
        <v>6</v>
      </c>
      <c r="U25" s="6">
        <f t="shared" si="8"/>
        <v>44.444444444444443</v>
      </c>
      <c r="V25" s="5">
        <v>0</v>
      </c>
      <c r="W25" s="6">
        <f t="shared" si="9"/>
        <v>0</v>
      </c>
      <c r="X25" s="5">
        <v>7</v>
      </c>
      <c r="Y25" s="6">
        <f t="shared" si="10"/>
        <v>77.777777777777786</v>
      </c>
      <c r="Z25" s="5">
        <v>0</v>
      </c>
      <c r="AA25" s="6">
        <f t="shared" si="11"/>
        <v>0</v>
      </c>
      <c r="AB25" s="5">
        <v>9</v>
      </c>
      <c r="AC25" s="6">
        <f t="shared" si="12"/>
        <v>69.230769230769226</v>
      </c>
      <c r="AD25" s="5">
        <v>0</v>
      </c>
      <c r="AE25" s="6"/>
    </row>
    <row r="26" spans="1:31" x14ac:dyDescent="0.25">
      <c r="A26" s="13">
        <v>21</v>
      </c>
      <c r="B26" s="9" t="s">
        <v>3</v>
      </c>
      <c r="C26" s="9" t="s">
        <v>27</v>
      </c>
      <c r="D26" s="5">
        <v>8</v>
      </c>
      <c r="E26" s="6">
        <f t="shared" si="0"/>
        <v>47.058823529411761</v>
      </c>
      <c r="F26" s="5">
        <v>1</v>
      </c>
      <c r="G26" s="6">
        <f t="shared" si="1"/>
        <v>28.571428571428569</v>
      </c>
      <c r="H26" s="5">
        <v>7</v>
      </c>
      <c r="I26" s="6">
        <f t="shared" si="2"/>
        <v>25.925925925925924</v>
      </c>
      <c r="J26" s="5">
        <v>0</v>
      </c>
      <c r="K26" s="6">
        <f t="shared" si="3"/>
        <v>0</v>
      </c>
      <c r="L26" s="5">
        <v>13</v>
      </c>
      <c r="M26" s="6">
        <f t="shared" si="4"/>
        <v>43.333333333333336</v>
      </c>
      <c r="N26" s="5">
        <v>0</v>
      </c>
      <c r="O26" s="6">
        <f t="shared" si="5"/>
        <v>0</v>
      </c>
      <c r="P26" s="5">
        <v>16</v>
      </c>
      <c r="Q26" s="6">
        <f t="shared" si="6"/>
        <v>80</v>
      </c>
      <c r="R26" s="5">
        <v>0</v>
      </c>
      <c r="S26" s="6">
        <f t="shared" si="7"/>
        <v>0</v>
      </c>
      <c r="T26" s="5">
        <v>5</v>
      </c>
      <c r="U26" s="6">
        <f t="shared" si="8"/>
        <v>37.037037037037038</v>
      </c>
      <c r="V26" s="5">
        <v>2</v>
      </c>
      <c r="W26" s="6">
        <f t="shared" si="9"/>
        <v>100</v>
      </c>
      <c r="X26" s="5">
        <v>6</v>
      </c>
      <c r="Y26" s="6">
        <f t="shared" si="10"/>
        <v>66.666666666666657</v>
      </c>
      <c r="Z26" s="5">
        <v>0.5</v>
      </c>
      <c r="AA26" s="6">
        <f t="shared" si="11"/>
        <v>12.5</v>
      </c>
      <c r="AB26" s="5">
        <v>10</v>
      </c>
      <c r="AC26" s="6">
        <f t="shared" si="12"/>
        <v>76.923076923076934</v>
      </c>
      <c r="AD26" s="5">
        <v>0</v>
      </c>
      <c r="AE26" s="6"/>
    </row>
    <row r="27" spans="1:31" x14ac:dyDescent="0.25">
      <c r="A27" s="14"/>
      <c r="B27" s="10" t="s">
        <v>3</v>
      </c>
      <c r="C27" s="10"/>
      <c r="D27" s="7">
        <f>AVERAGE(D6:D26)</f>
        <v>9.1666666666666661</v>
      </c>
      <c r="E27" s="7">
        <f t="shared" ref="E27:AC27" si="13">AVERAGE(E6:E26)</f>
        <v>53.921568627450974</v>
      </c>
      <c r="F27" s="7">
        <f>AVERAGE(F6:F26)</f>
        <v>0.5714285714285714</v>
      </c>
      <c r="G27" s="7">
        <f t="shared" si="13"/>
        <v>16.326530612244895</v>
      </c>
      <c r="H27" s="7">
        <f>AVERAGE(H6:H26)</f>
        <v>10.547619047619047</v>
      </c>
      <c r="I27" s="7">
        <f t="shared" si="13"/>
        <v>39.065255731922399</v>
      </c>
      <c r="J27" s="7">
        <f>AVERAGE(J6:J26)</f>
        <v>2.0238095238095237</v>
      </c>
      <c r="K27" s="7">
        <f t="shared" si="13"/>
        <v>16.19047619047619</v>
      </c>
      <c r="L27" s="7">
        <f>AVERAGE(L6:L26)</f>
        <v>14.476190476190476</v>
      </c>
      <c r="M27" s="7">
        <f t="shared" si="13"/>
        <v>48.253968253968253</v>
      </c>
      <c r="N27" s="7">
        <f>AVERAGE(N6:N26)</f>
        <v>0.35714285714285715</v>
      </c>
      <c r="O27" s="7">
        <f t="shared" si="13"/>
        <v>10.204081632653061</v>
      </c>
      <c r="P27" s="7">
        <f>AVERAGE(P6:P26)</f>
        <v>17.761904761904763</v>
      </c>
      <c r="Q27" s="7">
        <f t="shared" si="13"/>
        <v>88.80952380952381</v>
      </c>
      <c r="R27" s="7">
        <f>AVERAGE(R6:R26)</f>
        <v>0.14285714285714285</v>
      </c>
      <c r="S27" s="7">
        <f t="shared" si="13"/>
        <v>14.285714285714286</v>
      </c>
      <c r="T27" s="7">
        <f>AVERAGE(T6:T26)</f>
        <v>5.7142857142857144</v>
      </c>
      <c r="U27" s="7">
        <f t="shared" si="13"/>
        <v>42.328042328042336</v>
      </c>
      <c r="V27" s="7">
        <f>AVERAGE(V6:V26)</f>
        <v>1.2380952380952381</v>
      </c>
      <c r="W27" s="7">
        <f t="shared" si="13"/>
        <v>61.904761904761905</v>
      </c>
      <c r="X27" s="7">
        <f>AVERAGE(X6:X26)</f>
        <v>4.9285714285714288</v>
      </c>
      <c r="Y27" s="7">
        <f t="shared" si="13"/>
        <v>54.761904761904773</v>
      </c>
      <c r="Z27" s="7">
        <f>AVERAGE(Z6:Z26)</f>
        <v>1.4523809523809523</v>
      </c>
      <c r="AA27" s="7">
        <f t="shared" si="13"/>
        <v>36.30952380952381</v>
      </c>
      <c r="AB27" s="7">
        <f>AVERAGE(AB6:AB26)</f>
        <v>8.5238095238095237</v>
      </c>
      <c r="AC27" s="7">
        <f t="shared" si="13"/>
        <v>65.567765567765562</v>
      </c>
      <c r="AD27" s="7">
        <f>AVERAGE(AD6:AD26)</f>
        <v>0</v>
      </c>
      <c r="AE27" s="7" t="e">
        <f>AVERAGE(AE6:AE26)</f>
        <v>#DIV/0!</v>
      </c>
    </row>
  </sheetData>
  <autoFilter ref="A5:AE27"/>
  <mergeCells count="2">
    <mergeCell ref="A3:AE3"/>
    <mergeCell ref="AC1:A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AquariusPC</cp:lastModifiedBy>
  <dcterms:created xsi:type="dcterms:W3CDTF">2020-12-28T12:35:44Z</dcterms:created>
  <dcterms:modified xsi:type="dcterms:W3CDTF">2021-02-09T09:17:43Z</dcterms:modified>
</cp:coreProperties>
</file>